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saiku/Desktop/Budget Estimate/"/>
    </mc:Choice>
  </mc:AlternateContent>
  <xr:revisionPtr revIDLastSave="0" documentId="13_ncr:1_{E852A3C4-E4B2-8349-B4AC-A2C9CCAACCAA}" xr6:coauthVersionLast="47" xr6:coauthVersionMax="47" xr10:uidLastSave="{00000000-0000-0000-0000-000000000000}"/>
  <bookViews>
    <workbookView xWindow="6660" yWindow="2360" windowWidth="15440" windowHeight="16760" xr2:uid="{B45C152F-AA08-8544-B388-7C92557BA2CC}"/>
  </bookViews>
  <sheets>
    <sheet name="Sheet1" sheetId="1" r:id="rId1"/>
  </sheets>
  <externalReferences>
    <externalReference r:id="rId2"/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1" i="1"/>
  <c r="D24" i="1"/>
  <c r="D25" i="1"/>
  <c r="D26" i="1"/>
  <c r="D27" i="1"/>
  <c r="D28" i="1"/>
  <c r="D29" i="1"/>
  <c r="D30" i="1"/>
  <c r="D33" i="1"/>
  <c r="D36" i="1"/>
  <c r="D37" i="1"/>
  <c r="D38" i="1"/>
  <c r="D39" i="1"/>
  <c r="D40" i="1"/>
  <c r="D41" i="1"/>
  <c r="D42" i="1"/>
  <c r="D43" i="1"/>
  <c r="D45" i="1"/>
  <c r="E15" i="1"/>
  <c r="E16" i="1"/>
  <c r="E17" i="1"/>
  <c r="E18" i="1"/>
  <c r="E19" i="1"/>
  <c r="E21" i="1"/>
  <c r="E24" i="1"/>
  <c r="E25" i="1"/>
  <c r="E26" i="1"/>
  <c r="E27" i="1"/>
  <c r="E28" i="1"/>
  <c r="E29" i="1"/>
  <c r="E30" i="1"/>
  <c r="E31" i="1"/>
  <c r="E32" i="1"/>
  <c r="E33" i="1"/>
  <c r="E36" i="1"/>
  <c r="E37" i="1"/>
  <c r="E38" i="1"/>
  <c r="E39" i="1"/>
  <c r="E40" i="1"/>
  <c r="E41" i="1"/>
  <c r="E42" i="1"/>
  <c r="E43" i="1"/>
  <c r="E45" i="1"/>
  <c r="F45" i="1"/>
  <c r="F43" i="1"/>
  <c r="F42" i="1"/>
  <c r="F41" i="1"/>
  <c r="F40" i="1"/>
  <c r="F39" i="1"/>
  <c r="F38" i="1"/>
  <c r="F37" i="1"/>
  <c r="F36" i="1"/>
  <c r="F33" i="1"/>
  <c r="F30" i="1"/>
  <c r="F29" i="1"/>
  <c r="F28" i="1"/>
  <c r="F27" i="1"/>
  <c r="F26" i="1"/>
  <c r="F25" i="1"/>
  <c r="F24" i="1"/>
  <c r="F21" i="1"/>
  <c r="F19" i="1"/>
  <c r="F18" i="1"/>
  <c r="F17" i="1"/>
  <c r="F16" i="1"/>
  <c r="F15" i="1"/>
  <c r="D6" i="1"/>
  <c r="D7" i="1"/>
  <c r="D8" i="1"/>
  <c r="D9" i="1"/>
  <c r="D10" i="1"/>
  <c r="D11" i="1"/>
  <c r="D12" i="1"/>
  <c r="E6" i="1"/>
  <c r="E12" i="1"/>
  <c r="F12" i="1"/>
  <c r="F11" i="1"/>
  <c r="F10" i="1"/>
  <c r="F9" i="1"/>
  <c r="F8" i="1"/>
  <c r="F7" i="1"/>
  <c r="F6" i="1"/>
  <c r="C53" i="1"/>
  <c r="C4" i="1"/>
  <c r="C12" i="1"/>
  <c r="C21" i="1"/>
  <c r="C33" i="1"/>
  <c r="C43" i="1"/>
  <c r="C45" i="1"/>
  <c r="C48" i="1"/>
  <c r="C46" i="1"/>
</calcChain>
</file>

<file path=xl/sharedStrings.xml><?xml version="1.0" encoding="utf-8"?>
<sst xmlns="http://schemas.openxmlformats.org/spreadsheetml/2006/main" count="50" uniqueCount="48">
  <si>
    <t>Eagle Crest Community Association</t>
  </si>
  <si>
    <t>2024 Actual</t>
  </si>
  <si>
    <t>2024 Budget</t>
  </si>
  <si>
    <t>Percentage of Budget</t>
  </si>
  <si>
    <t>Beginning Balance:</t>
  </si>
  <si>
    <t>Income:</t>
  </si>
  <si>
    <t>Homeowners Dues</t>
  </si>
  <si>
    <t>Dues Late Payment Penalty</t>
  </si>
  <si>
    <t>Dues in Arrears Interest</t>
  </si>
  <si>
    <t>Bank Interest</t>
  </si>
  <si>
    <t>Special Assessment</t>
  </si>
  <si>
    <t>CC&amp;R Reimbursement</t>
  </si>
  <si>
    <t>Total Income</t>
  </si>
  <si>
    <t>Expenses:</t>
  </si>
  <si>
    <t>Administrative</t>
  </si>
  <si>
    <t>Annual Meeting Expense</t>
  </si>
  <si>
    <t>Postage</t>
  </si>
  <si>
    <t>Supplies</t>
  </si>
  <si>
    <t>Bank Charges</t>
  </si>
  <si>
    <t>Printing / Copies / Newsletters</t>
  </si>
  <si>
    <t>Sub Total</t>
  </si>
  <si>
    <t>Landscape</t>
  </si>
  <si>
    <t>Grounds Contract</t>
  </si>
  <si>
    <t>Detention Pond Grass Mowing</t>
  </si>
  <si>
    <t>Special Landscaping (Trees)</t>
  </si>
  <si>
    <t>Storm Drain Vault maintenance</t>
  </si>
  <si>
    <t>Detention Pond Maintenance</t>
  </si>
  <si>
    <t>Detention Pond Berm &amp; Excavation</t>
  </si>
  <si>
    <t>Water</t>
  </si>
  <si>
    <t>Backflow Prevention</t>
  </si>
  <si>
    <t>Plants and Materials</t>
  </si>
  <si>
    <t>Other Expenses</t>
  </si>
  <si>
    <t>IRS Non-Profit Income Tax Report</t>
  </si>
  <si>
    <t>Liability Insurance</t>
  </si>
  <si>
    <t>PO Box Rental</t>
  </si>
  <si>
    <t>Mailboxes Replacement</t>
  </si>
  <si>
    <t>Annual Report, WA Sec of State</t>
  </si>
  <si>
    <t>Attorney/CC&amp;R Amend Fees</t>
  </si>
  <si>
    <t>Website</t>
  </si>
  <si>
    <t>Expenses Total</t>
  </si>
  <si>
    <t>Cash Flow</t>
  </si>
  <si>
    <t>Ending Balance:</t>
  </si>
  <si>
    <t>Bank Balances:</t>
  </si>
  <si>
    <t>Checking:</t>
  </si>
  <si>
    <t>Savings:</t>
  </si>
  <si>
    <t>Bank Total:</t>
  </si>
  <si>
    <t>Eagle Crest Community Association - PO Box 1336, Oak Harbor, WA 98277 - EIN: 91-1597510</t>
  </si>
  <si>
    <t xml:space="preserve"> 2024 Financial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</si>
</sst>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i/>
      <sz val="10"/>
      <name val="Cambria"/>
      <family val="1"/>
    </font>
    <font>
      <i/>
      <sz val="8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7" fontId="4" fillId="0" borderId="1" xfId="0" applyNumberFormat="1" applyFont="1" applyBorder="1"/>
    <xf numFmtId="10" fontId="4" fillId="0" borderId="0" xfId="0" applyNumberFormat="1" applyFont="1"/>
    <xf numFmtId="0" fontId="5" fillId="0" borderId="0" xfId="0" applyFont="1"/>
    <xf numFmtId="44" fontId="4" fillId="0" borderId="0" xfId="1" applyFont="1"/>
    <xf numFmtId="10" fontId="4" fillId="0" borderId="0" xfId="2" applyNumberFormat="1" applyFont="1"/>
    <xf numFmtId="44" fontId="4" fillId="0" borderId="2" xfId="1" applyFont="1" applyBorder="1"/>
    <xf numFmtId="0" fontId="6" fillId="0" borderId="0" xfId="0" applyFont="1"/>
    <xf numFmtId="7" fontId="4" fillId="0" borderId="0" xfId="0" applyNumberFormat="1" applyFont="1"/>
    <xf numFmtId="8" fontId="4" fillId="0" borderId="0" xfId="1" applyNumberFormat="1" applyFont="1"/>
    <xf numFmtId="8" fontId="4" fillId="0" borderId="2" xfId="1" applyNumberFormat="1" applyFont="1" applyBorder="1"/>
    <xf numFmtId="7" fontId="4" fillId="0" borderId="1" xfId="1" applyNumberFormat="1" applyFont="1" applyBorder="1"/>
    <xf numFmtId="0" fontId="4" fillId="0" borderId="0" xfId="0" applyFont="1" applyAlignment="1">
      <alignment horizontal="right"/>
    </xf>
    <xf numFmtId="44" fontId="4" fillId="0" borderId="1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immysaiku/Desktop/EagleCrestFinancialStatementsandBudget2024.xlsx" TargetMode="External"/><Relationship Id="rId1" Type="http://schemas.openxmlformats.org/officeDocument/2006/relationships/externalLinkPath" Target="/Users/jimmysaiku/Desktop/EagleCrestFinancialStatementsandBudge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msaiku/Desktop/EagleCrestFinancialStatementsandBudget2024.xlsx" TargetMode="External"/><Relationship Id="rId1" Type="http://schemas.openxmlformats.org/officeDocument/2006/relationships/externalLinkPath" Target="/Users/jmsaiku/Desktop/EagleCrestFinancialStatementsandBudge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FS &amp; 2024 Budget"/>
      <sheetName val="Jan"/>
      <sheetName val="Feb"/>
      <sheetName val="Mar"/>
      <sheetName val="1st Qtr"/>
      <sheetName val="Apr"/>
      <sheetName val="May"/>
      <sheetName val="Jun"/>
      <sheetName val="2nd Qtr"/>
      <sheetName val="Jul"/>
      <sheetName val="Aug"/>
      <sheetName val="Sep"/>
      <sheetName val="3rd Qtr"/>
      <sheetName val="Oct"/>
      <sheetName val="Nov"/>
      <sheetName val="Dec"/>
      <sheetName val="4th Qtr"/>
      <sheetName val="2024 FS &amp; 2025 Budget"/>
      <sheetName val="Sheet1"/>
    </sheetNames>
    <sheetDataSet>
      <sheetData sheetId="0">
        <row r="15">
          <cell r="K15">
            <v>100</v>
          </cell>
        </row>
        <row r="50">
          <cell r="C50">
            <v>20462.579999999994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FS &amp; 2024 Budget"/>
      <sheetName val="Jan"/>
      <sheetName val="Feb"/>
      <sheetName val="Mar"/>
      <sheetName val="1st Qtr"/>
      <sheetName val="Apr"/>
      <sheetName val="May"/>
      <sheetName val="Jun"/>
      <sheetName val="2nd Qtr"/>
      <sheetName val="Jul"/>
      <sheetName val="Aug"/>
      <sheetName val="Sep"/>
      <sheetName val="3rd Qtr"/>
      <sheetName val="Oct"/>
      <sheetName val="Nov"/>
      <sheetName val="Dec"/>
      <sheetName val="4th Qtr"/>
      <sheetName val="2024 FS &amp; 2025 Budget"/>
      <sheetName val="Sheet1"/>
    </sheetNames>
    <sheetDataSet>
      <sheetData sheetId="0">
        <row r="15">
          <cell r="K15">
            <v>100</v>
          </cell>
        </row>
        <row r="16">
          <cell r="K16">
            <v>60</v>
          </cell>
        </row>
        <row r="17">
          <cell r="K17">
            <v>14</v>
          </cell>
        </row>
        <row r="18">
          <cell r="K18">
            <v>0</v>
          </cell>
        </row>
        <row r="19">
          <cell r="K19">
            <v>0</v>
          </cell>
        </row>
        <row r="23">
          <cell r="K23">
            <v>6513</v>
          </cell>
        </row>
        <row r="24">
          <cell r="K24">
            <v>5685.1200000000008</v>
          </cell>
        </row>
        <row r="25">
          <cell r="K25">
            <v>0</v>
          </cell>
        </row>
        <row r="26">
          <cell r="K26">
            <v>1049</v>
          </cell>
        </row>
        <row r="27">
          <cell r="K27">
            <v>124.092</v>
          </cell>
        </row>
        <row r="28">
          <cell r="K28">
            <v>0</v>
          </cell>
        </row>
        <row r="29">
          <cell r="K29">
            <v>100</v>
          </cell>
        </row>
        <row r="30">
          <cell r="K30">
            <v>67</v>
          </cell>
        </row>
        <row r="31">
          <cell r="K31">
            <v>112.88550000000001</v>
          </cell>
        </row>
        <row r="37">
          <cell r="K37">
            <v>0</v>
          </cell>
        </row>
        <row r="38">
          <cell r="K38">
            <v>2623.32</v>
          </cell>
        </row>
        <row r="39">
          <cell r="K39">
            <v>237.3</v>
          </cell>
        </row>
        <row r="40">
          <cell r="K40">
            <v>0</v>
          </cell>
        </row>
        <row r="41">
          <cell r="K41">
            <v>20</v>
          </cell>
        </row>
        <row r="42">
          <cell r="K42">
            <v>4000</v>
          </cell>
        </row>
        <row r="43">
          <cell r="K43">
            <v>90.153000000000006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ECA6-662D-7E45-AC6F-EC54A037FD04}">
  <dimension ref="A1:G55"/>
  <sheetViews>
    <sheetView tabSelected="1" workbookViewId="0">
      <selection activeCell="E40" sqref="E40"/>
    </sheetView>
  </sheetViews>
  <sheetFormatPr baseColWidth="10" defaultRowHeight="16" x14ac:dyDescent="0.2"/>
  <sheetData>
    <row r="1" spans="1:7" ht="18" x14ac:dyDescent="0.2">
      <c r="A1" s="18" t="s">
        <v>0</v>
      </c>
      <c r="B1" s="18"/>
      <c r="C1" s="18"/>
      <c r="D1" s="18"/>
      <c r="E1" s="18"/>
      <c r="F1" s="18"/>
      <c r="G1" s="18"/>
    </row>
    <row r="2" spans="1:7" x14ac:dyDescent="0.2">
      <c r="A2" s="19" t="s">
        <v>47</v>
      </c>
      <c r="B2" s="19"/>
      <c r="C2" s="19"/>
      <c r="D2" s="19"/>
      <c r="E2" s="19"/>
      <c r="F2" s="19"/>
      <c r="G2" s="19"/>
    </row>
    <row r="3" spans="1:7" ht="29" thickBot="1" x14ac:dyDescent="0.25">
      <c r="A3" s="1"/>
      <c r="B3" s="1"/>
      <c r="C3" s="2"/>
      <c r="D3" s="3" t="s">
        <v>1</v>
      </c>
      <c r="E3" s="3" t="s">
        <v>2</v>
      </c>
      <c r="F3" s="4" t="s">
        <v>3</v>
      </c>
      <c r="G3" s="1"/>
    </row>
    <row r="4" spans="1:7" ht="17" thickBot="1" x14ac:dyDescent="0.25">
      <c r="A4" s="1"/>
      <c r="B4" s="1" t="s">
        <v>4</v>
      </c>
      <c r="C4" s="5">
        <f>+'[1]2023 FS &amp; 2024 Budget'!C50</f>
        <v>20462.579999999994</v>
      </c>
      <c r="D4" s="1"/>
      <c r="E4" s="1"/>
      <c r="F4" s="6"/>
      <c r="G4" s="1"/>
    </row>
    <row r="5" spans="1:7" x14ac:dyDescent="0.2">
      <c r="A5" s="1"/>
      <c r="B5" s="1"/>
      <c r="C5" s="1"/>
      <c r="D5" s="1"/>
      <c r="E5" s="1"/>
      <c r="F5" s="6"/>
      <c r="G5" s="1"/>
    </row>
    <row r="6" spans="1:7" x14ac:dyDescent="0.2">
      <c r="A6" s="7" t="s">
        <v>5</v>
      </c>
      <c r="B6" s="1" t="s">
        <v>6</v>
      </c>
      <c r="C6" s="8"/>
      <c r="D6" s="8">
        <f>+C6</f>
        <v>0</v>
      </c>
      <c r="E6" s="8">
        <f>330*63</f>
        <v>20790</v>
      </c>
      <c r="F6" s="9">
        <f t="shared" ref="F6:F12" si="0">SUM(D6/E6)</f>
        <v>0</v>
      </c>
      <c r="G6" s="1"/>
    </row>
    <row r="7" spans="1:7" x14ac:dyDescent="0.2">
      <c r="A7" s="1"/>
      <c r="B7" s="1" t="s">
        <v>7</v>
      </c>
      <c r="C7" s="8"/>
      <c r="D7" s="8">
        <f t="shared" ref="D7:D11" si="1">+C7</f>
        <v>0</v>
      </c>
      <c r="E7" s="8">
        <v>0</v>
      </c>
      <c r="F7" s="9" t="e">
        <f t="shared" si="0"/>
        <v>#DIV/0!</v>
      </c>
      <c r="G7" s="1"/>
    </row>
    <row r="8" spans="1:7" x14ac:dyDescent="0.2">
      <c r="A8" s="1"/>
      <c r="B8" s="1" t="s">
        <v>8</v>
      </c>
      <c r="C8" s="8"/>
      <c r="D8" s="8">
        <f t="shared" si="1"/>
        <v>0</v>
      </c>
      <c r="E8" s="8"/>
      <c r="F8" s="9" t="e">
        <f t="shared" si="0"/>
        <v>#DIV/0!</v>
      </c>
      <c r="G8" s="1"/>
    </row>
    <row r="9" spans="1:7" x14ac:dyDescent="0.2">
      <c r="A9" s="1"/>
      <c r="B9" s="1" t="s">
        <v>9</v>
      </c>
      <c r="C9" s="8"/>
      <c r="D9" s="8">
        <f t="shared" si="1"/>
        <v>0</v>
      </c>
      <c r="E9" s="8">
        <v>0.6</v>
      </c>
      <c r="F9" s="9">
        <f t="shared" si="0"/>
        <v>0</v>
      </c>
      <c r="G9" s="1"/>
    </row>
    <row r="10" spans="1:7" x14ac:dyDescent="0.2">
      <c r="A10" s="1"/>
      <c r="B10" s="1" t="s">
        <v>10</v>
      </c>
      <c r="C10" s="8"/>
      <c r="D10" s="8">
        <f t="shared" si="1"/>
        <v>0</v>
      </c>
      <c r="E10" s="8">
        <v>0</v>
      </c>
      <c r="F10" s="9" t="e">
        <f t="shared" si="0"/>
        <v>#DIV/0!</v>
      </c>
      <c r="G10" s="1"/>
    </row>
    <row r="11" spans="1:7" x14ac:dyDescent="0.2">
      <c r="A11" s="1"/>
      <c r="B11" s="1" t="s">
        <v>11</v>
      </c>
      <c r="C11" s="8"/>
      <c r="D11" s="8">
        <f t="shared" si="1"/>
        <v>0</v>
      </c>
      <c r="E11" s="8"/>
      <c r="F11" s="9" t="e">
        <f t="shared" si="0"/>
        <v>#DIV/0!</v>
      </c>
      <c r="G11" s="1"/>
    </row>
    <row r="12" spans="1:7" ht="17" thickBot="1" x14ac:dyDescent="0.25">
      <c r="A12" s="1"/>
      <c r="B12" s="1" t="s">
        <v>12</v>
      </c>
      <c r="C12" s="8">
        <f>SUM(C6:C11)</f>
        <v>0</v>
      </c>
      <c r="D12" s="8">
        <f>SUM(D6:D11)</f>
        <v>0</v>
      </c>
      <c r="E12" s="10">
        <f>SUM(E6:E11)</f>
        <v>20790.599999999999</v>
      </c>
      <c r="F12" s="9">
        <f t="shared" si="0"/>
        <v>0</v>
      </c>
      <c r="G12" s="1"/>
    </row>
    <row r="13" spans="1:7" ht="17" thickTop="1" x14ac:dyDescent="0.2">
      <c r="A13" s="1"/>
      <c r="B13" s="1"/>
      <c r="C13" s="8"/>
      <c r="D13" s="8"/>
      <c r="E13" s="8"/>
      <c r="F13" s="9"/>
      <c r="G13" s="1"/>
    </row>
    <row r="14" spans="1:7" x14ac:dyDescent="0.2">
      <c r="A14" s="7" t="s">
        <v>13</v>
      </c>
      <c r="B14" s="11" t="s">
        <v>14</v>
      </c>
      <c r="C14" s="8"/>
      <c r="D14" s="8"/>
      <c r="E14" s="8"/>
      <c r="F14" s="9"/>
      <c r="G14" s="1"/>
    </row>
    <row r="15" spans="1:7" x14ac:dyDescent="0.2">
      <c r="A15" s="1"/>
      <c r="B15" s="1" t="s">
        <v>15</v>
      </c>
      <c r="C15" s="8"/>
      <c r="D15" s="8">
        <f t="shared" ref="D15:D19" si="2">+C15</f>
        <v>0</v>
      </c>
      <c r="E15" s="12">
        <f>+'[2]2023 FS &amp; 2024 Budget'!K15</f>
        <v>100</v>
      </c>
      <c r="F15" s="9">
        <f t="shared" ref="F15:F21" si="3">SUM(D15/E15)</f>
        <v>0</v>
      </c>
      <c r="G15" s="1"/>
    </row>
    <row r="16" spans="1:7" x14ac:dyDescent="0.2">
      <c r="A16" s="1"/>
      <c r="B16" s="1" t="s">
        <v>16</v>
      </c>
      <c r="C16" s="8"/>
      <c r="D16" s="8">
        <f t="shared" si="2"/>
        <v>0</v>
      </c>
      <c r="E16" s="12">
        <f>+'[2]2023 FS &amp; 2024 Budget'!K16</f>
        <v>60</v>
      </c>
      <c r="F16" s="9">
        <f t="shared" si="3"/>
        <v>0</v>
      </c>
      <c r="G16" s="1"/>
    </row>
    <row r="17" spans="1:7" x14ac:dyDescent="0.2">
      <c r="A17" s="1"/>
      <c r="B17" s="1" t="s">
        <v>17</v>
      </c>
      <c r="C17" s="8"/>
      <c r="D17" s="8">
        <f t="shared" si="2"/>
        <v>0</v>
      </c>
      <c r="E17" s="12">
        <f>+'[2]2023 FS &amp; 2024 Budget'!K17</f>
        <v>14</v>
      </c>
      <c r="F17" s="9">
        <f t="shared" si="3"/>
        <v>0</v>
      </c>
      <c r="G17" s="1"/>
    </row>
    <row r="18" spans="1:7" x14ac:dyDescent="0.2">
      <c r="A18" s="1"/>
      <c r="B18" s="1" t="s">
        <v>18</v>
      </c>
      <c r="C18" s="8"/>
      <c r="D18" s="8">
        <f t="shared" si="2"/>
        <v>0</v>
      </c>
      <c r="E18" s="12">
        <f>+'[2]2023 FS &amp; 2024 Budget'!K18</f>
        <v>0</v>
      </c>
      <c r="F18" s="9" t="e">
        <f t="shared" si="3"/>
        <v>#DIV/0!</v>
      </c>
      <c r="G18" s="1"/>
    </row>
    <row r="19" spans="1:7" x14ac:dyDescent="0.2">
      <c r="A19" s="1"/>
      <c r="B19" s="1" t="s">
        <v>19</v>
      </c>
      <c r="C19" s="8"/>
      <c r="D19" s="8">
        <f t="shared" si="2"/>
        <v>0</v>
      </c>
      <c r="E19" s="12">
        <f>+'[2]2023 FS &amp; 2024 Budget'!K19</f>
        <v>0</v>
      </c>
      <c r="F19" s="9" t="e">
        <f t="shared" si="3"/>
        <v>#DIV/0!</v>
      </c>
      <c r="G19" s="1"/>
    </row>
    <row r="20" spans="1:7" x14ac:dyDescent="0.2">
      <c r="A20" s="1"/>
      <c r="B20" s="1"/>
      <c r="C20" s="8"/>
      <c r="D20" s="8"/>
      <c r="E20" s="13"/>
      <c r="F20" s="9"/>
      <c r="G20" s="1"/>
    </row>
    <row r="21" spans="1:7" x14ac:dyDescent="0.2">
      <c r="A21" s="1"/>
      <c r="B21" s="1" t="s">
        <v>20</v>
      </c>
      <c r="C21" s="8">
        <f>SUM(C15:C20)</f>
        <v>0</v>
      </c>
      <c r="D21" s="8">
        <f>SUM(D15:D20)</f>
        <v>0</v>
      </c>
      <c r="E21" s="13">
        <f>SUM(E15:E20)</f>
        <v>174</v>
      </c>
      <c r="F21" s="9">
        <f t="shared" si="3"/>
        <v>0</v>
      </c>
      <c r="G21" s="1"/>
    </row>
    <row r="22" spans="1:7" x14ac:dyDescent="0.2">
      <c r="A22" s="1"/>
      <c r="B22" s="1"/>
      <c r="C22" s="8"/>
      <c r="D22" s="8"/>
      <c r="E22" s="8"/>
      <c r="F22" s="9"/>
      <c r="G22" s="1"/>
    </row>
    <row r="23" spans="1:7" x14ac:dyDescent="0.2">
      <c r="A23" s="1"/>
      <c r="B23" s="11" t="s">
        <v>21</v>
      </c>
      <c r="C23" s="8"/>
      <c r="D23" s="8"/>
      <c r="E23" s="8"/>
      <c r="F23" s="9"/>
      <c r="G23" s="1"/>
    </row>
    <row r="24" spans="1:7" x14ac:dyDescent="0.2">
      <c r="A24" s="1"/>
      <c r="B24" s="1" t="s">
        <v>22</v>
      </c>
      <c r="C24" s="8"/>
      <c r="D24" s="8">
        <f t="shared" ref="D24:D30" si="4">+C24</f>
        <v>0</v>
      </c>
      <c r="E24" s="12">
        <f>+'[2]2023 FS &amp; 2024 Budget'!K23</f>
        <v>6513</v>
      </c>
      <c r="F24" s="9">
        <f t="shared" ref="F24:F33" si="5">SUM(D24/E24)</f>
        <v>0</v>
      </c>
      <c r="G24" s="1"/>
    </row>
    <row r="25" spans="1:7" x14ac:dyDescent="0.2">
      <c r="A25" s="1"/>
      <c r="B25" s="1" t="s">
        <v>23</v>
      </c>
      <c r="C25" s="8"/>
      <c r="D25" s="8">
        <f t="shared" si="4"/>
        <v>0</v>
      </c>
      <c r="E25" s="12">
        <f>+'[2]2023 FS &amp; 2024 Budget'!K24</f>
        <v>5685.1200000000008</v>
      </c>
      <c r="F25" s="9">
        <f t="shared" si="5"/>
        <v>0</v>
      </c>
      <c r="G25" s="1"/>
    </row>
    <row r="26" spans="1:7" x14ac:dyDescent="0.2">
      <c r="A26" s="1"/>
      <c r="B26" s="1" t="s">
        <v>24</v>
      </c>
      <c r="C26" s="8"/>
      <c r="D26" s="8">
        <f t="shared" si="4"/>
        <v>0</v>
      </c>
      <c r="E26" s="12">
        <f>+'[2]2023 FS &amp; 2024 Budget'!K25</f>
        <v>0</v>
      </c>
      <c r="F26" s="9" t="e">
        <f t="shared" si="5"/>
        <v>#DIV/0!</v>
      </c>
      <c r="G26" s="1"/>
    </row>
    <row r="27" spans="1:7" x14ac:dyDescent="0.2">
      <c r="A27" s="1"/>
      <c r="B27" s="1" t="s">
        <v>25</v>
      </c>
      <c r="C27" s="8"/>
      <c r="D27" s="8">
        <f t="shared" si="4"/>
        <v>0</v>
      </c>
      <c r="E27" s="12">
        <f>+'[2]2023 FS &amp; 2024 Budget'!K26</f>
        <v>1049</v>
      </c>
      <c r="F27" s="9">
        <f t="shared" si="5"/>
        <v>0</v>
      </c>
      <c r="G27" s="1"/>
    </row>
    <row r="28" spans="1:7" x14ac:dyDescent="0.2">
      <c r="A28" s="1"/>
      <c r="B28" s="1" t="s">
        <v>26</v>
      </c>
      <c r="C28" s="8"/>
      <c r="D28" s="8">
        <f t="shared" si="4"/>
        <v>0</v>
      </c>
      <c r="E28" s="12">
        <f>+'[2]2023 FS &amp; 2024 Budget'!K27</f>
        <v>124.092</v>
      </c>
      <c r="F28" s="9">
        <f t="shared" si="5"/>
        <v>0</v>
      </c>
      <c r="G28" s="1"/>
    </row>
    <row r="29" spans="1:7" x14ac:dyDescent="0.2">
      <c r="A29" s="1"/>
      <c r="B29" s="1" t="s">
        <v>27</v>
      </c>
      <c r="C29" s="8"/>
      <c r="D29" s="8">
        <f t="shared" si="4"/>
        <v>0</v>
      </c>
      <c r="E29" s="12">
        <f>+'[2]2023 FS &amp; 2024 Budget'!K28</f>
        <v>0</v>
      </c>
      <c r="F29" s="9" t="e">
        <f t="shared" si="5"/>
        <v>#DIV/0!</v>
      </c>
      <c r="G29" s="1"/>
    </row>
    <row r="30" spans="1:7" x14ac:dyDescent="0.2">
      <c r="A30" s="1"/>
      <c r="B30" s="1" t="s">
        <v>28</v>
      </c>
      <c r="C30" s="8"/>
      <c r="D30" s="8">
        <f t="shared" si="4"/>
        <v>0</v>
      </c>
      <c r="E30" s="12">
        <f>+'[2]2023 FS &amp; 2024 Budget'!K29</f>
        <v>100</v>
      </c>
      <c r="F30" s="9">
        <f t="shared" si="5"/>
        <v>0</v>
      </c>
      <c r="G30" s="1"/>
    </row>
    <row r="31" spans="1:7" x14ac:dyDescent="0.2">
      <c r="A31" s="1"/>
      <c r="B31" s="1" t="s">
        <v>29</v>
      </c>
      <c r="C31" s="8"/>
      <c r="D31" s="8"/>
      <c r="E31" s="12">
        <f>+'[2]2023 FS &amp; 2024 Budget'!K30</f>
        <v>67</v>
      </c>
      <c r="F31" s="9"/>
      <c r="G31" s="1"/>
    </row>
    <row r="32" spans="1:7" x14ac:dyDescent="0.2">
      <c r="A32" s="1"/>
      <c r="B32" s="1" t="s">
        <v>30</v>
      </c>
      <c r="C32" s="8"/>
      <c r="D32" s="8"/>
      <c r="E32" s="12">
        <f>+'[2]2023 FS &amp; 2024 Budget'!K31</f>
        <v>112.88550000000001</v>
      </c>
      <c r="F32" s="9"/>
      <c r="G32" s="1"/>
    </row>
    <row r="33" spans="1:7" x14ac:dyDescent="0.2">
      <c r="A33" s="1"/>
      <c r="B33" s="1" t="s">
        <v>20</v>
      </c>
      <c r="C33" s="8">
        <f>SUM(C23:C30)</f>
        <v>0</v>
      </c>
      <c r="D33" s="8">
        <f>SUM(D24:D30)</f>
        <v>0</v>
      </c>
      <c r="E33" s="13">
        <f>SUM(E24:E32)</f>
        <v>13651.097500000002</v>
      </c>
      <c r="F33" s="9">
        <f t="shared" si="5"/>
        <v>0</v>
      </c>
      <c r="G33" s="1"/>
    </row>
    <row r="34" spans="1:7" x14ac:dyDescent="0.2">
      <c r="A34" s="1"/>
      <c r="B34" s="1"/>
      <c r="C34" s="8"/>
      <c r="D34" s="8"/>
      <c r="E34" s="8"/>
      <c r="F34" s="9"/>
      <c r="G34" s="1"/>
    </row>
    <row r="35" spans="1:7" x14ac:dyDescent="0.2">
      <c r="A35" s="1"/>
      <c r="B35" s="11" t="s">
        <v>31</v>
      </c>
      <c r="C35" s="8"/>
      <c r="D35" s="8"/>
      <c r="E35" s="8"/>
      <c r="F35" s="9"/>
      <c r="G35" s="1"/>
    </row>
    <row r="36" spans="1:7" x14ac:dyDescent="0.2">
      <c r="A36" s="1"/>
      <c r="B36" s="1" t="s">
        <v>32</v>
      </c>
      <c r="C36" s="8"/>
      <c r="D36" s="8">
        <f t="shared" ref="D36:D42" si="6">+C36</f>
        <v>0</v>
      </c>
      <c r="E36" s="12">
        <f>+'[2]2023 FS &amp; 2024 Budget'!K37</f>
        <v>0</v>
      </c>
      <c r="F36" s="9" t="e">
        <f t="shared" ref="F36:F43" si="7">SUM(D36/E36)</f>
        <v>#DIV/0!</v>
      </c>
      <c r="G36" s="1"/>
    </row>
    <row r="37" spans="1:7" x14ac:dyDescent="0.2">
      <c r="A37" s="1"/>
      <c r="B37" s="1" t="s">
        <v>33</v>
      </c>
      <c r="C37" s="8"/>
      <c r="D37" s="8">
        <f t="shared" si="6"/>
        <v>0</v>
      </c>
      <c r="E37" s="12">
        <f>+'[2]2023 FS &amp; 2024 Budget'!K38</f>
        <v>2623.32</v>
      </c>
      <c r="F37" s="9">
        <f t="shared" si="7"/>
        <v>0</v>
      </c>
      <c r="G37" s="1"/>
    </row>
    <row r="38" spans="1:7" x14ac:dyDescent="0.2">
      <c r="A38" s="1"/>
      <c r="B38" s="1" t="s">
        <v>34</v>
      </c>
      <c r="C38" s="8"/>
      <c r="D38" s="8">
        <f t="shared" si="6"/>
        <v>0</v>
      </c>
      <c r="E38" s="12">
        <f>+'[2]2023 FS &amp; 2024 Budget'!K39</f>
        <v>237.3</v>
      </c>
      <c r="F38" s="9">
        <f t="shared" si="7"/>
        <v>0</v>
      </c>
      <c r="G38" s="1"/>
    </row>
    <row r="39" spans="1:7" x14ac:dyDescent="0.2">
      <c r="A39" s="1"/>
      <c r="B39" s="1" t="s">
        <v>35</v>
      </c>
      <c r="C39" s="8"/>
      <c r="D39" s="8">
        <f t="shared" si="6"/>
        <v>0</v>
      </c>
      <c r="E39" s="12">
        <f>+'[2]2023 FS &amp; 2024 Budget'!K40</f>
        <v>0</v>
      </c>
      <c r="F39" s="9" t="e">
        <f t="shared" si="7"/>
        <v>#DIV/0!</v>
      </c>
      <c r="G39" s="1"/>
    </row>
    <row r="40" spans="1:7" x14ac:dyDescent="0.2">
      <c r="A40" s="1"/>
      <c r="B40" s="1" t="s">
        <v>36</v>
      </c>
      <c r="C40" s="8"/>
      <c r="D40" s="8">
        <f t="shared" si="6"/>
        <v>0</v>
      </c>
      <c r="E40" s="12">
        <f>+'[2]2023 FS &amp; 2024 Budget'!K41</f>
        <v>20</v>
      </c>
      <c r="F40" s="9">
        <f t="shared" si="7"/>
        <v>0</v>
      </c>
      <c r="G40" s="1"/>
    </row>
    <row r="41" spans="1:7" x14ac:dyDescent="0.2">
      <c r="A41" s="1"/>
      <c r="B41" s="1" t="s">
        <v>37</v>
      </c>
      <c r="C41" s="8"/>
      <c r="D41" s="8">
        <f t="shared" si="6"/>
        <v>0</v>
      </c>
      <c r="E41" s="12">
        <f>+'[2]2023 FS &amp; 2024 Budget'!K42</f>
        <v>4000</v>
      </c>
      <c r="F41" s="9">
        <f t="shared" si="7"/>
        <v>0</v>
      </c>
      <c r="G41" s="1"/>
    </row>
    <row r="42" spans="1:7" x14ac:dyDescent="0.2">
      <c r="A42" s="1"/>
      <c r="B42" s="1" t="s">
        <v>38</v>
      </c>
      <c r="C42" s="8"/>
      <c r="D42" s="8">
        <f t="shared" si="6"/>
        <v>0</v>
      </c>
      <c r="E42" s="12">
        <f>+'[2]2023 FS &amp; 2024 Budget'!K43</f>
        <v>90.153000000000006</v>
      </c>
      <c r="F42" s="9">
        <f t="shared" si="7"/>
        <v>0</v>
      </c>
      <c r="G42" s="1"/>
    </row>
    <row r="43" spans="1:7" x14ac:dyDescent="0.2">
      <c r="A43" s="1"/>
      <c r="B43" s="1" t="s">
        <v>20</v>
      </c>
      <c r="C43" s="8">
        <f>SUM(C36:C42)</f>
        <v>0</v>
      </c>
      <c r="D43" s="8">
        <f>SUM(D36:D42)</f>
        <v>0</v>
      </c>
      <c r="E43" s="13">
        <f>SUM(E36:E42)</f>
        <v>6970.773000000001</v>
      </c>
      <c r="F43" s="9">
        <f t="shared" si="7"/>
        <v>0</v>
      </c>
      <c r="G43" s="1"/>
    </row>
    <row r="44" spans="1:7" x14ac:dyDescent="0.2">
      <c r="A44" s="1"/>
      <c r="B44" s="1"/>
      <c r="C44" s="8"/>
      <c r="D44" s="8"/>
      <c r="E44" s="8"/>
      <c r="F44" s="9"/>
      <c r="G44" s="1"/>
    </row>
    <row r="45" spans="1:7" ht="17" thickBot="1" x14ac:dyDescent="0.25">
      <c r="A45" s="1"/>
      <c r="B45" s="1" t="s">
        <v>39</v>
      </c>
      <c r="C45" s="8">
        <f>SUM(C21+C33+C43)</f>
        <v>0</v>
      </c>
      <c r="D45" s="8">
        <f>SUM(D21+D33+D43)</f>
        <v>0</v>
      </c>
      <c r="E45" s="14">
        <f>SUM(E21+E33+E43)</f>
        <v>20795.870500000005</v>
      </c>
      <c r="F45" s="9">
        <f>SUM(D45/E45)</f>
        <v>0</v>
      </c>
      <c r="G45" s="1"/>
    </row>
    <row r="46" spans="1:7" ht="17" thickTop="1" x14ac:dyDescent="0.2">
      <c r="A46" s="1"/>
      <c r="B46" s="1" t="s">
        <v>40</v>
      </c>
      <c r="C46" s="8">
        <f>SUM(C12-C45)</f>
        <v>0</v>
      </c>
      <c r="D46" s="8"/>
      <c r="E46" s="8"/>
      <c r="F46" s="6"/>
      <c r="G46" s="1"/>
    </row>
    <row r="47" spans="1:7" ht="17" thickBot="1" x14ac:dyDescent="0.25">
      <c r="A47" s="1"/>
      <c r="B47" s="1"/>
      <c r="C47" s="8"/>
      <c r="D47" s="8"/>
      <c r="E47" s="8"/>
      <c r="F47" s="6"/>
      <c r="G47" s="1"/>
    </row>
    <row r="48" spans="1:7" ht="17" thickBot="1" x14ac:dyDescent="0.25">
      <c r="A48" s="1"/>
      <c r="B48" s="1" t="s">
        <v>41</v>
      </c>
      <c r="C48" s="15">
        <f>SUM(C4+C12)-C45</f>
        <v>20462.579999999994</v>
      </c>
      <c r="D48" s="8"/>
      <c r="E48" s="8"/>
      <c r="F48" s="6"/>
      <c r="G48" s="1"/>
    </row>
    <row r="49" spans="1:7" x14ac:dyDescent="0.2">
      <c r="A49" s="1"/>
      <c r="B49" s="1"/>
      <c r="C49" s="8"/>
      <c r="D49" s="8"/>
      <c r="E49" s="8"/>
      <c r="F49" s="6"/>
      <c r="G49" s="1"/>
    </row>
    <row r="50" spans="1:7" x14ac:dyDescent="0.2">
      <c r="A50" s="1"/>
      <c r="B50" s="1" t="s">
        <v>42</v>
      </c>
      <c r="C50" s="8"/>
      <c r="D50" s="8"/>
      <c r="E50" s="8"/>
      <c r="F50" s="6"/>
      <c r="G50" s="1"/>
    </row>
    <row r="51" spans="1:7" x14ac:dyDescent="0.2">
      <c r="A51" s="1"/>
      <c r="B51" s="16" t="s">
        <v>43</v>
      </c>
      <c r="C51" s="8">
        <v>14446.06</v>
      </c>
      <c r="D51" s="8"/>
      <c r="E51" s="8"/>
      <c r="F51" s="6"/>
      <c r="G51" s="1"/>
    </row>
    <row r="52" spans="1:7" ht="17" thickBot="1" x14ac:dyDescent="0.25">
      <c r="A52" s="1"/>
      <c r="B52" s="16" t="s">
        <v>44</v>
      </c>
      <c r="C52" s="8">
        <v>6016.52</v>
      </c>
      <c r="D52" s="8"/>
      <c r="E52" s="8"/>
      <c r="F52" s="6"/>
      <c r="G52" s="1"/>
    </row>
    <row r="53" spans="1:7" ht="17" thickBot="1" x14ac:dyDescent="0.25">
      <c r="A53" s="1"/>
      <c r="B53" s="1" t="s">
        <v>45</v>
      </c>
      <c r="C53" s="17">
        <f>SUM(C51+C52)</f>
        <v>20462.580000000002</v>
      </c>
      <c r="D53" s="8"/>
      <c r="E53" s="8"/>
      <c r="F53" s="6"/>
      <c r="G53" s="1"/>
    </row>
    <row r="54" spans="1:7" x14ac:dyDescent="0.2">
      <c r="A54" s="1"/>
      <c r="B54" s="1"/>
      <c r="C54" s="1"/>
      <c r="D54" s="1"/>
      <c r="E54" s="1"/>
      <c r="F54" s="6"/>
      <c r="G54" s="1"/>
    </row>
    <row r="55" spans="1:7" x14ac:dyDescent="0.2">
      <c r="A55" s="20" t="s">
        <v>46</v>
      </c>
      <c r="B55" s="20"/>
      <c r="C55" s="20"/>
      <c r="D55" s="20"/>
      <c r="E55" s="20"/>
      <c r="F55" s="20"/>
      <c r="G55" s="20"/>
    </row>
  </sheetData>
  <mergeCells count="3">
    <mergeCell ref="A1:G1"/>
    <mergeCell ref="A2:G2"/>
    <mergeCell ref="A55:G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Saiku</dc:creator>
  <cp:lastModifiedBy>JM Saiku</cp:lastModifiedBy>
  <dcterms:created xsi:type="dcterms:W3CDTF">2024-01-08T23:24:39Z</dcterms:created>
  <dcterms:modified xsi:type="dcterms:W3CDTF">2024-01-28T03:32:29Z</dcterms:modified>
</cp:coreProperties>
</file>